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45" firstSheet="7" activeTab="7"/>
  </bookViews>
  <sheets>
    <sheet name="XXXX" sheetId="1" state="veryHidden" r:id="rId1"/>
    <sheet name="Recovered_Sheet1" sheetId="2" state="veryHidden" r:id="rId2"/>
    <sheet name="Recovered_Sheet2" sheetId="3" state="veryHidden" r:id="rId3"/>
    <sheet name="Recovered_Sheet3" sheetId="4" state="veryHidden" r:id="rId4"/>
    <sheet name="Recovered_Sheet4" sheetId="5" state="veryHidden" r:id="rId5"/>
    <sheet name="foxz" sheetId="6" state="hidden" r:id="rId6"/>
    <sheet name="Kangatang" sheetId="7" state="veryHidden" r:id="rId7"/>
    <sheet name="Bieu 01a" sheetId="8" r:id="rId8"/>
  </sheets>
  <definedNames>
    <definedName name="_xlnm.Print_Area" localSheetId="7">'Bieu 01a'!$A$1:$T$32</definedName>
    <definedName name="_xlnm.Print_Titles" localSheetId="7">'Bieu 01a'!$5:$9</definedName>
  </definedNames>
  <calcPr fullCalcOnLoad="1"/>
</workbook>
</file>

<file path=xl/sharedStrings.xml><?xml version="1.0" encoding="utf-8"?>
<sst xmlns="http://schemas.openxmlformats.org/spreadsheetml/2006/main" count="95" uniqueCount="70">
  <si>
    <t>Nội dung</t>
  </si>
  <si>
    <t>Tổng số</t>
  </si>
  <si>
    <t>Thanh toán Kế hoạch vốn giao trong năm</t>
  </si>
  <si>
    <t>Ghi chú</t>
  </si>
  <si>
    <t>Trong đó</t>
  </si>
  <si>
    <t>Biểu số 01a/TTKHN</t>
  </si>
  <si>
    <t>Đơn vị: Triệu đồng</t>
  </si>
  <si>
    <t xml:space="preserve">STT
</t>
  </si>
  <si>
    <t>Vốn kế hoạch</t>
  </si>
  <si>
    <t>Vốn kế hoạch năm trước được phép kéo dài (nếu có)</t>
  </si>
  <si>
    <t>Vốn kế hoạch giao trong năm</t>
  </si>
  <si>
    <t>Thanh toán vốn kế hoạch kéo dài</t>
  </si>
  <si>
    <t>Thanh toán vốn kế hoạch năm</t>
  </si>
  <si>
    <t>Thanh toán khối lượng hoàn thành</t>
  </si>
  <si>
    <t>Vốn tạm ứng theo chế độ chưa thu hồi</t>
  </si>
  <si>
    <t>7=8+11</t>
  </si>
  <si>
    <t>8=9+10</t>
  </si>
  <si>
    <t>11=12+13</t>
  </si>
  <si>
    <t>14=15+16</t>
  </si>
  <si>
    <t>DỰ ÁN DO ĐỊA PHƯƠNG QUẢN LÝ</t>
  </si>
  <si>
    <t xml:space="preserve">       Vốn trong nước</t>
  </si>
  <si>
    <t xml:space="preserve">       Vốn nước ngoài, trong đó:</t>
  </si>
  <si>
    <t>Vốn ngân sách trung ương</t>
  </si>
  <si>
    <t>Vốn đầu tư trong cân đối NSĐP</t>
  </si>
  <si>
    <t>Đầu tư từ thu xổ số kiến thiết</t>
  </si>
  <si>
    <t>Đầu tư từ nguồn thu từ sử dụng đất</t>
  </si>
  <si>
    <t>a</t>
  </si>
  <si>
    <t>b</t>
  </si>
  <si>
    <t>c</t>
  </si>
  <si>
    <t>Kế hoạch Thủ tướng Chính phủ giao</t>
  </si>
  <si>
    <t>Kế hoạch địa phương triển khai</t>
  </si>
  <si>
    <t>KT. GIÁM ĐỐC</t>
  </si>
  <si>
    <t>PHÓ GIÁM ĐỐC</t>
  </si>
  <si>
    <t>Đặng Văn Thương</t>
  </si>
  <si>
    <t>Nguyễn Văn Lực</t>
  </si>
  <si>
    <t>Hứa Thị Hằng</t>
  </si>
  <si>
    <t>BÁO CÁO KẾT QUẢ THANH TOÁN VỐN ĐẦU TƯ CÔNG NĂM 2022</t>
  </si>
  <si>
    <t xml:space="preserve">             - NSTW cấp phát</t>
  </si>
  <si>
    <t xml:space="preserve">             - Tỉnh vay lại</t>
  </si>
  <si>
    <t>Vốn đầu tư trong cân đối theo tiêu chí</t>
  </si>
  <si>
    <t>Vốn nước ngoài NSTW cấp phát (ODA)</t>
  </si>
  <si>
    <t xml:space="preserve">       Vốn nước ngoài NSTW cấp phát</t>
  </si>
  <si>
    <t>1.1</t>
  </si>
  <si>
    <t>1.2</t>
  </si>
  <si>
    <t xml:space="preserve">       Vốn nước ngoài (tỉnh vay lại), trong đó vốn bội chi NSĐP là 35.700 triệu đồng</t>
  </si>
  <si>
    <t>Vốn trong nước đầu tư theo ngành, lĩnh vực</t>
  </si>
  <si>
    <t>Vốn nước ngoài (tỉnh vay lại), trong đó vốn bội chi NSĐP là 35.700 triệu đồng</t>
  </si>
  <si>
    <t>Vốn trong nước (không bao gồm bội chi)</t>
  </si>
  <si>
    <t xml:space="preserve">       Vốn trong nước (không bao gồm bội chi)</t>
  </si>
  <si>
    <t>Ghi chú: Số giải ngân vốn nước ngoài (ODA) là số KBNN tỉnh đã kiểm soát chi.</t>
  </si>
  <si>
    <t>Vốn Chương trình mục tiêu quốc gia</t>
  </si>
  <si>
    <t>(1)</t>
  </si>
  <si>
    <t>(2)</t>
  </si>
  <si>
    <t>(3)</t>
  </si>
  <si>
    <t>Chương trình MTQG phát triển kinh tế - xã hội vùng đồng bào dân tộc thiểu số và miền núi</t>
  </si>
  <si>
    <t>Chương trình MTQG giảm nghèo bền vững</t>
  </si>
  <si>
    <t>Chương trình MTQG xây dựng nông thôn mới</t>
  </si>
  <si>
    <t>3=4+6</t>
  </si>
  <si>
    <t>Nhu cầu thanh toán vốn trong quý tiếp theo (đến 31/12/2022)</t>
  </si>
  <si>
    <t>Lũy kế vốn thanh toán từ đầu năm đến hết 31/8/2022</t>
  </si>
  <si>
    <t>Ước luỹ kế vốn thanh toán từ đầu năm đến 30/9/2022</t>
  </si>
  <si>
    <t>So với TTG</t>
  </si>
  <si>
    <t>So với Đp</t>
  </si>
  <si>
    <t>Vốn thanh toán tháng</t>
  </si>
  <si>
    <t>Ước thanh toán</t>
  </si>
  <si>
    <t>Nhu cầu</t>
  </si>
  <si>
    <t>Tỷ lệ theo từng nguồn vốn</t>
  </si>
  <si>
    <t>KH giao đầu năm</t>
  </si>
  <si>
    <t>Tỷ lệ</t>
  </si>
  <si>
    <t>(Kèm theo Báo cáo số: 419 /BC-UBND ngày 15 tháng  09 năm 2022 của UBND tỉnh Lạng Sơn)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</si>
</sst>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%"/>
    <numFmt numFmtId="174" formatCode="0.000%"/>
    <numFmt numFmtId="175" formatCode="_-* #,##0.000\ _₫_-;\-* #,##0.000\ _₫_-;_-* &quot;-&quot;??\ _₫_-;_-@_-"/>
    <numFmt numFmtId="176" formatCode="_-* #,##0.0\ _₫_-;\-* #,##0.0\ _₫_-;_-* &quot;-&quot;??\ _₫_-;_-@_-"/>
    <numFmt numFmtId="177" formatCode="_-* #,##0\ _₫_-;\-* #,##0\ _₫_-;_-* &quot;-&quot;??\ _₫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[Red]#,##0"/>
    <numFmt numFmtId="183" formatCode="0;[Red]0"/>
    <numFmt numFmtId="184" formatCode="[$-409]dddd\,\ mmmm\ dd\,\ yyyy"/>
    <numFmt numFmtId="185" formatCode="[$-409]h:mm:ss\ AM/PM"/>
    <numFmt numFmtId="186" formatCode="0.0000E+00"/>
    <numFmt numFmtId="187" formatCode="0.000E+00"/>
    <numFmt numFmtId="188" formatCode="0.0E+00"/>
    <numFmt numFmtId="189" formatCode="0E+00"/>
    <numFmt numFmtId="190" formatCode="#.##0;[Red]#.##0"/>
    <numFmt numFmtId="191" formatCode="#.##00;[Red]#.##00"/>
    <numFmt numFmtId="192" formatCode="#.##000;[Red]#.##000"/>
    <numFmt numFmtId="193" formatCode="#.##;[Red]#.##"/>
    <numFmt numFmtId="194" formatCode="#.#;[Red]#.#"/>
    <numFmt numFmtId="195" formatCode="#;[Red]#"/>
    <numFmt numFmtId="196" formatCode="#.##0.00;[Red]#.##0.00"/>
    <numFmt numFmtId="197" formatCode="#,##0.0;[Red]#,##0.0"/>
    <numFmt numFmtId="198" formatCode="#,##0.00;[Red]#,##0.00"/>
    <numFmt numFmtId="199" formatCode="0.0"/>
    <numFmt numFmtId="200" formatCode="0.000"/>
    <numFmt numFmtId="201" formatCode="0.0000"/>
    <numFmt numFmtId="202" formatCode="#,##0.000;[Red]#,##0.000"/>
    <numFmt numFmtId="203" formatCode="#.##0.0;[Red]#.##0.0"/>
    <numFmt numFmtId="204" formatCode="#.##0.;[Red]#.##0."/>
    <numFmt numFmtId="205" formatCode="#.##.;[Red]#.####;\頀"/>
    <numFmt numFmtId="206" formatCode="#.##.;[Red]#.####;\찀"/>
    <numFmt numFmtId="207" formatCode="#.#.;[Red]#.###;\찀"/>
    <numFmt numFmtId="208" formatCode="#.;[Red]#.##;\찀"/>
    <numFmt numFmtId="209" formatCode="#.;[Red]#.#;\찀"/>
    <numFmt numFmtId="210" formatCode="#.;[Red]#;\찀"/>
    <numFmt numFmtId="211" formatCode="#.0.;[Red]#.0;\찀"/>
    <numFmt numFmtId="212" formatCode="#.00.;[Red]#.00;\찀"/>
    <numFmt numFmtId="213" formatCode="_(* #,##0.0_);_(* \(#,##0.0\);_(* &quot;-&quot;??_);_(@_)"/>
    <numFmt numFmtId="214" formatCode="#,##0.000"/>
    <numFmt numFmtId="215" formatCode="#,##0.0"/>
    <numFmt numFmtId="216" formatCode="_-* #,##0\ _F_-;\-* #,##0\ _F_-;_-* &quot;-&quot;\ _F_-;_-@_-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color indexed="8"/>
      <name val="Calibri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7" fillId="0" borderId="10" xfId="59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3" fontId="6" fillId="0" borderId="10" xfId="59" applyNumberFormat="1" applyFont="1" applyBorder="1" applyAlignment="1">
      <alignment horizontal="right" vertical="center" wrapText="1"/>
      <protection/>
    </xf>
    <xf numFmtId="3" fontId="8" fillId="0" borderId="10" xfId="59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9" fillId="0" borderId="10" xfId="59" applyNumberFormat="1" applyFont="1" applyBorder="1" applyAlignment="1">
      <alignment horizontal="right" vertical="center" wrapText="1"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4" fillId="0" borderId="0" xfId="62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7" fillId="0" borderId="10" xfId="59" applyNumberFormat="1" applyFont="1" applyBorder="1" applyAlignment="1">
      <alignment horizontal="center" vertical="center" wrapText="1"/>
      <protection/>
    </xf>
    <xf numFmtId="3" fontId="6" fillId="0" borderId="10" xfId="59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0" xfId="59" applyNumberFormat="1" applyFont="1" applyBorder="1" applyAlignment="1">
      <alignment horizontal="right" vertical="center" wrapText="1"/>
      <protection/>
    </xf>
    <xf numFmtId="0" fontId="53" fillId="0" borderId="0" xfId="0" applyFont="1" applyAlignment="1">
      <alignment horizontal="center"/>
    </xf>
    <xf numFmtId="3" fontId="55" fillId="0" borderId="10" xfId="59" applyNumberFormat="1" applyFont="1" applyBorder="1" applyAlignment="1">
      <alignment horizontal="right" vertical="center" wrapText="1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0" fillId="0" borderId="10" xfId="59" applyNumberFormat="1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56" fillId="0" borderId="10" xfId="59" applyNumberFormat="1" applyFont="1" applyBorder="1" applyAlignment="1">
      <alignment horizontal="right" vertical="center" wrapText="1"/>
      <protection/>
    </xf>
    <xf numFmtId="171" fontId="3" fillId="0" borderId="0" xfId="42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 wrapText="1" indent="6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9" fillId="0" borderId="0" xfId="59" applyNumberFormat="1" applyFont="1" applyBorder="1" applyAlignment="1">
      <alignment horizontal="right" vertical="center" wrapText="1"/>
      <protection/>
    </xf>
    <xf numFmtId="3" fontId="7" fillId="0" borderId="0" xfId="59" applyNumberFormat="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10" fontId="6" fillId="0" borderId="0" xfId="62" applyNumberFormat="1" applyFont="1" applyBorder="1" applyAlignment="1">
      <alignment horizontal="center" vertical="center" wrapText="1"/>
    </xf>
    <xf numFmtId="177" fontId="4" fillId="0" borderId="0" xfId="42" applyNumberFormat="1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3" fontId="8" fillId="0" borderId="13" xfId="59" applyNumberFormat="1" applyFont="1" applyBorder="1" applyAlignment="1">
      <alignment horizontal="right" vertical="center" wrapText="1"/>
      <protection/>
    </xf>
    <xf numFmtId="3" fontId="55" fillId="0" borderId="13" xfId="59" applyNumberFormat="1" applyFont="1" applyBorder="1" applyAlignment="1">
      <alignment horizontal="righ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3" fontId="7" fillId="0" borderId="14" xfId="59" applyNumberFormat="1" applyFont="1" applyBorder="1" applyAlignment="1">
      <alignment horizontal="right" vertical="center" wrapText="1"/>
      <protection/>
    </xf>
    <xf numFmtId="3" fontId="6" fillId="0" borderId="14" xfId="59" applyNumberFormat="1" applyFont="1" applyBorder="1" applyAlignment="1">
      <alignment horizontal="right" vertical="center" wrapText="1"/>
      <protection/>
    </xf>
    <xf numFmtId="3" fontId="56" fillId="0" borderId="14" xfId="59" applyNumberFormat="1" applyFont="1" applyBorder="1" applyAlignment="1">
      <alignment horizontal="right" vertical="center" wrapText="1"/>
      <protection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vertical="center" wrapText="1" indent="6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BreakPreview" zoomScaleSheetLayoutView="100" zoomScalePageLayoutView="0" workbookViewId="0" topLeftCell="A1">
      <selection activeCell="A3" sqref="A3:T3"/>
    </sheetView>
  </sheetViews>
  <sheetFormatPr defaultColWidth="9.00390625" defaultRowHeight="15.75"/>
  <cols>
    <col min="1" max="1" width="4.625" style="0" customWidth="1"/>
    <col min="2" max="2" width="39.00390625" style="0" customWidth="1"/>
    <col min="3" max="3" width="10.00390625" style="0" customWidth="1"/>
    <col min="4" max="4" width="7.875" style="0" customWidth="1"/>
    <col min="5" max="5" width="9.625" style="0" customWidth="1"/>
    <col min="6" max="6" width="10.00390625" style="0" customWidth="1"/>
    <col min="7" max="7" width="10.125" style="0" customWidth="1"/>
    <col min="8" max="8" width="7.875" style="0" customWidth="1"/>
    <col min="9" max="9" width="9.00390625" style="0" customWidth="1"/>
    <col min="10" max="10" width="9.25390625" style="0" customWidth="1"/>
    <col min="11" max="11" width="9.125" style="0" customWidth="1"/>
    <col min="12" max="12" width="9.00390625" style="0" customWidth="1"/>
    <col min="13" max="13" width="10.00390625" style="0" customWidth="1"/>
    <col min="14" max="14" width="9.00390625" style="0" customWidth="1"/>
    <col min="15" max="15" width="7.75390625" style="0" customWidth="1"/>
    <col min="16" max="16" width="9.25390625" style="0" customWidth="1"/>
    <col min="17" max="17" width="9.75390625" style="0" customWidth="1"/>
    <col min="18" max="18" width="7.625" style="0" customWidth="1"/>
    <col min="19" max="19" width="9.75390625" style="0" customWidth="1"/>
    <col min="20" max="20" width="6.75390625" style="0" customWidth="1"/>
    <col min="21" max="21" width="9.375" style="0" hidden="1" customWidth="1"/>
    <col min="22" max="22" width="12.375" style="0" hidden="1" customWidth="1"/>
    <col min="23" max="27" width="9.00390625" style="0" hidden="1" customWidth="1"/>
    <col min="28" max="28" width="15.25390625" style="0" hidden="1" customWidth="1"/>
    <col min="29" max="29" width="11.00390625" style="0" hidden="1" customWidth="1"/>
  </cols>
  <sheetData>
    <row r="1" spans="1:21" ht="19.5" customHeight="1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76" t="s">
        <v>5</v>
      </c>
      <c r="M1" s="76"/>
      <c r="N1" s="76"/>
      <c r="O1" s="76"/>
      <c r="P1" s="76"/>
      <c r="Q1" s="76"/>
      <c r="R1" s="76"/>
      <c r="S1" s="76"/>
      <c r="T1" s="76"/>
      <c r="U1" s="43"/>
    </row>
    <row r="2" spans="1:21" s="3" customFormat="1" ht="15.75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44"/>
    </row>
    <row r="3" spans="1:21" s="3" customFormat="1" ht="15.75">
      <c r="A3" s="78" t="s">
        <v>69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45"/>
    </row>
    <row r="4" spans="1:21" ht="19.5" customHeight="1">
      <c r="A4" s="16"/>
      <c r="B4" s="16"/>
      <c r="C4" s="24"/>
      <c r="D4" s="16"/>
      <c r="E4" s="16"/>
      <c r="F4" s="16"/>
      <c r="G4" s="16"/>
      <c r="H4" s="16"/>
      <c r="I4" s="16"/>
      <c r="J4" s="24"/>
      <c r="K4" s="16"/>
      <c r="L4" s="16"/>
      <c r="M4" s="79" t="s">
        <v>6</v>
      </c>
      <c r="N4" s="79"/>
      <c r="O4" s="79"/>
      <c r="P4" s="79"/>
      <c r="Q4" s="79"/>
      <c r="R4" s="79"/>
      <c r="S4" s="79"/>
      <c r="T4" s="79"/>
      <c r="U4" s="48"/>
    </row>
    <row r="5" spans="1:23" s="1" customFormat="1" ht="30.75" customHeight="1">
      <c r="A5" s="74" t="s">
        <v>7</v>
      </c>
      <c r="B5" s="74" t="s">
        <v>0</v>
      </c>
      <c r="C5" s="73" t="s">
        <v>8</v>
      </c>
      <c r="D5" s="73"/>
      <c r="E5" s="73"/>
      <c r="F5" s="73"/>
      <c r="G5" s="74" t="s">
        <v>59</v>
      </c>
      <c r="H5" s="74"/>
      <c r="I5" s="74"/>
      <c r="J5" s="74"/>
      <c r="K5" s="74"/>
      <c r="L5" s="74"/>
      <c r="M5" s="74"/>
      <c r="N5" s="74" t="s">
        <v>60</v>
      </c>
      <c r="O5" s="74"/>
      <c r="P5" s="74"/>
      <c r="Q5" s="74" t="s">
        <v>58</v>
      </c>
      <c r="R5" s="74"/>
      <c r="S5" s="74"/>
      <c r="T5" s="74" t="s">
        <v>3</v>
      </c>
      <c r="U5" s="49"/>
      <c r="V5" s="38">
        <f>+K10-K28</f>
        <v>1124467.0019679999</v>
      </c>
      <c r="W5" s="23">
        <f>+V5/AB10</f>
        <v>0.450079352366238</v>
      </c>
    </row>
    <row r="6" spans="1:21" s="1" customFormat="1" ht="30.75" customHeight="1">
      <c r="A6" s="74"/>
      <c r="B6" s="74"/>
      <c r="C6" s="74" t="s">
        <v>1</v>
      </c>
      <c r="D6" s="74" t="s">
        <v>9</v>
      </c>
      <c r="E6" s="74" t="s">
        <v>10</v>
      </c>
      <c r="F6" s="74"/>
      <c r="G6" s="73" t="s">
        <v>1</v>
      </c>
      <c r="H6" s="74" t="s">
        <v>11</v>
      </c>
      <c r="I6" s="74"/>
      <c r="J6" s="74"/>
      <c r="K6" s="74" t="s">
        <v>12</v>
      </c>
      <c r="L6" s="74"/>
      <c r="M6" s="74"/>
      <c r="N6" s="73" t="s">
        <v>1</v>
      </c>
      <c r="O6" s="73" t="s">
        <v>4</v>
      </c>
      <c r="P6" s="73"/>
      <c r="Q6" s="73" t="s">
        <v>1</v>
      </c>
      <c r="R6" s="73" t="s">
        <v>4</v>
      </c>
      <c r="S6" s="73"/>
      <c r="T6" s="74"/>
      <c r="U6" s="49"/>
    </row>
    <row r="7" spans="1:27" s="1" customFormat="1" ht="24" customHeight="1">
      <c r="A7" s="73"/>
      <c r="B7" s="73"/>
      <c r="C7" s="74"/>
      <c r="D7" s="74"/>
      <c r="E7" s="74" t="s">
        <v>29</v>
      </c>
      <c r="F7" s="74" t="s">
        <v>30</v>
      </c>
      <c r="G7" s="73"/>
      <c r="H7" s="73" t="s">
        <v>1</v>
      </c>
      <c r="I7" s="73" t="s">
        <v>4</v>
      </c>
      <c r="J7" s="73"/>
      <c r="K7" s="73" t="s">
        <v>1</v>
      </c>
      <c r="L7" s="73" t="s">
        <v>4</v>
      </c>
      <c r="M7" s="73"/>
      <c r="N7" s="73"/>
      <c r="O7" s="74" t="s">
        <v>11</v>
      </c>
      <c r="P7" s="74" t="s">
        <v>2</v>
      </c>
      <c r="Q7" s="73"/>
      <c r="R7" s="74" t="s">
        <v>11</v>
      </c>
      <c r="S7" s="74" t="s">
        <v>2</v>
      </c>
      <c r="T7" s="74"/>
      <c r="U7" s="50"/>
      <c r="V7" s="80" t="s">
        <v>63</v>
      </c>
      <c r="W7" s="81"/>
      <c r="X7" s="80" t="s">
        <v>64</v>
      </c>
      <c r="Y7" s="81"/>
      <c r="Z7" s="81" t="s">
        <v>65</v>
      </c>
      <c r="AA7" s="81"/>
    </row>
    <row r="8" spans="1:29" s="1" customFormat="1" ht="78.75" customHeight="1">
      <c r="A8" s="73"/>
      <c r="B8" s="73"/>
      <c r="C8" s="74"/>
      <c r="D8" s="74"/>
      <c r="E8" s="74"/>
      <c r="F8" s="74"/>
      <c r="G8" s="73"/>
      <c r="H8" s="73"/>
      <c r="I8" s="57" t="s">
        <v>13</v>
      </c>
      <c r="J8" s="57" t="s">
        <v>14</v>
      </c>
      <c r="K8" s="73"/>
      <c r="L8" s="57" t="s">
        <v>13</v>
      </c>
      <c r="M8" s="57" t="s">
        <v>14</v>
      </c>
      <c r="N8" s="73"/>
      <c r="O8" s="74"/>
      <c r="P8" s="74"/>
      <c r="Q8" s="73"/>
      <c r="R8" s="74"/>
      <c r="S8" s="74"/>
      <c r="T8" s="74"/>
      <c r="U8" s="54" t="s">
        <v>66</v>
      </c>
      <c r="V8" s="1" t="s">
        <v>61</v>
      </c>
      <c r="W8" s="1" t="s">
        <v>62</v>
      </c>
      <c r="X8" s="1" t="s">
        <v>61</v>
      </c>
      <c r="Y8" s="1" t="s">
        <v>62</v>
      </c>
      <c r="Z8" s="1" t="s">
        <v>61</v>
      </c>
      <c r="AA8" s="1" t="s">
        <v>62</v>
      </c>
      <c r="AB8" s="54" t="s">
        <v>67</v>
      </c>
      <c r="AC8" s="1" t="s">
        <v>68</v>
      </c>
    </row>
    <row r="9" spans="1:21" s="4" customFormat="1" ht="15" customHeight="1">
      <c r="A9" s="58">
        <v>1</v>
      </c>
      <c r="B9" s="58">
        <v>2</v>
      </c>
      <c r="C9" s="58" t="s">
        <v>57</v>
      </c>
      <c r="D9" s="58">
        <v>4</v>
      </c>
      <c r="E9" s="58">
        <v>5</v>
      </c>
      <c r="F9" s="58">
        <v>6</v>
      </c>
      <c r="G9" s="58" t="s">
        <v>15</v>
      </c>
      <c r="H9" s="58" t="s">
        <v>16</v>
      </c>
      <c r="I9" s="58">
        <v>9</v>
      </c>
      <c r="J9" s="58">
        <v>10</v>
      </c>
      <c r="K9" s="58" t="s">
        <v>17</v>
      </c>
      <c r="L9" s="58">
        <v>12</v>
      </c>
      <c r="M9" s="58">
        <v>13</v>
      </c>
      <c r="N9" s="58" t="s">
        <v>18</v>
      </c>
      <c r="O9" s="58">
        <v>15</v>
      </c>
      <c r="P9" s="58">
        <v>16</v>
      </c>
      <c r="Q9" s="58">
        <v>17</v>
      </c>
      <c r="R9" s="58">
        <v>18</v>
      </c>
      <c r="S9" s="58">
        <v>19</v>
      </c>
      <c r="T9" s="59">
        <v>17</v>
      </c>
      <c r="U9" s="51"/>
    </row>
    <row r="10" spans="1:29" s="3" customFormat="1" ht="20.25" customHeight="1">
      <c r="A10" s="60"/>
      <c r="B10" s="61" t="s">
        <v>19</v>
      </c>
      <c r="C10" s="62">
        <f aca="true" t="shared" si="0" ref="C10:C31">+D10+F10</f>
        <v>3357350</v>
      </c>
      <c r="D10" s="62">
        <f>+D11+D12</f>
        <v>13050</v>
      </c>
      <c r="E10" s="62">
        <f>+E11+E12</f>
        <v>3340703</v>
      </c>
      <c r="F10" s="62">
        <f>+F11+F12</f>
        <v>3344300</v>
      </c>
      <c r="G10" s="62">
        <f>+H10+K10</f>
        <v>1161507.0019679999</v>
      </c>
      <c r="H10" s="62"/>
      <c r="I10" s="62"/>
      <c r="J10" s="62"/>
      <c r="K10" s="62">
        <f aca="true" t="shared" si="1" ref="K10:K17">+L10+M10</f>
        <v>1161507.0019679999</v>
      </c>
      <c r="L10" s="62">
        <f>+L11+L12</f>
        <v>789043.9613999999</v>
      </c>
      <c r="M10" s="62">
        <f>+M11+M12</f>
        <v>372463.040568</v>
      </c>
      <c r="N10" s="62">
        <f aca="true" t="shared" si="2" ref="N10:N17">+O10+P10</f>
        <v>1537996</v>
      </c>
      <c r="O10" s="62"/>
      <c r="P10" s="62">
        <f>+P11+P12</f>
        <v>1537996</v>
      </c>
      <c r="Q10" s="63">
        <f aca="true" t="shared" si="3" ref="Q10:Q31">+R10+S10</f>
        <v>3190868</v>
      </c>
      <c r="R10" s="62">
        <f>+R11+R12</f>
        <v>13050</v>
      </c>
      <c r="S10" s="62">
        <f>+S11+S12</f>
        <v>3177818</v>
      </c>
      <c r="T10" s="62"/>
      <c r="U10" s="23">
        <f>+F10/E10</f>
        <v>1.0010767194808996</v>
      </c>
      <c r="V10" s="23">
        <f>+K10/E10</f>
        <v>0.34768340734510067</v>
      </c>
      <c r="W10" s="23">
        <f>+K10/F10</f>
        <v>0.34730945249170225</v>
      </c>
      <c r="X10" s="23">
        <f>+N10/E10</f>
        <v>0.46038094377141575</v>
      </c>
      <c r="Y10" s="23">
        <f>+N10/C10</f>
        <v>0.4580982024513381</v>
      </c>
      <c r="Z10" s="23">
        <f>+Q10/E10</f>
        <v>0.9551486618235743</v>
      </c>
      <c r="AA10" s="23">
        <f>+Q10/C10</f>
        <v>0.9504126766646314</v>
      </c>
      <c r="AB10" s="56">
        <v>2498375</v>
      </c>
      <c r="AC10" s="23">
        <f>+K10/AB10</f>
        <v>0.4649049890300695</v>
      </c>
    </row>
    <row r="11" spans="1:21" s="3" customFormat="1" ht="21.75" customHeight="1">
      <c r="A11" s="21"/>
      <c r="B11" s="17" t="s">
        <v>20</v>
      </c>
      <c r="C11" s="9">
        <f t="shared" si="0"/>
        <v>2902856</v>
      </c>
      <c r="D11" s="9">
        <f>+SUM(D16,D24)</f>
        <v>0</v>
      </c>
      <c r="E11" s="9">
        <f>+SUM(E16,E24)</f>
        <v>2902856</v>
      </c>
      <c r="F11" s="9">
        <f>+SUM(F16,F24)</f>
        <v>2902856</v>
      </c>
      <c r="G11" s="9">
        <f>+H11+K11</f>
        <v>1095194.763332</v>
      </c>
      <c r="H11" s="9"/>
      <c r="I11" s="9"/>
      <c r="J11" s="9"/>
      <c r="K11" s="9">
        <f t="shared" si="1"/>
        <v>1095194.763332</v>
      </c>
      <c r="L11" s="9">
        <f>+SUM(L16,L24)</f>
        <v>723959.1977639999</v>
      </c>
      <c r="M11" s="9">
        <f>+SUM(M16,M24)</f>
        <v>371235.565568</v>
      </c>
      <c r="N11" s="9">
        <f t="shared" si="2"/>
        <v>1351735</v>
      </c>
      <c r="O11" s="9"/>
      <c r="P11" s="9">
        <f>+SUM(P16,P24)</f>
        <v>1351735</v>
      </c>
      <c r="Q11" s="33">
        <f t="shared" si="3"/>
        <v>2902856</v>
      </c>
      <c r="R11" s="9">
        <f>+SUM(R16,R24)</f>
        <v>0</v>
      </c>
      <c r="S11" s="9">
        <f>+SUM(S16,S24)</f>
        <v>2902856</v>
      </c>
      <c r="T11" s="9"/>
      <c r="U11" s="31"/>
    </row>
    <row r="12" spans="1:21" s="3" customFormat="1" ht="23.25" customHeight="1">
      <c r="A12" s="21"/>
      <c r="B12" s="17" t="s">
        <v>21</v>
      </c>
      <c r="C12" s="9">
        <f t="shared" si="0"/>
        <v>454494</v>
      </c>
      <c r="D12" s="13">
        <f>+D13+D14</f>
        <v>13050</v>
      </c>
      <c r="E12" s="13">
        <f>+E13+E14</f>
        <v>437847</v>
      </c>
      <c r="F12" s="13">
        <f>+F13+F14</f>
        <v>441444</v>
      </c>
      <c r="G12" s="13">
        <f>+H12+K12</f>
        <v>66312.23863600001</v>
      </c>
      <c r="H12" s="13"/>
      <c r="I12" s="13"/>
      <c r="J12" s="13"/>
      <c r="K12" s="13">
        <f t="shared" si="1"/>
        <v>66312.23863600001</v>
      </c>
      <c r="L12" s="13">
        <f>+L13+L14</f>
        <v>65084.763636</v>
      </c>
      <c r="M12" s="13">
        <f>+M13+M14</f>
        <v>1227.4750000000001</v>
      </c>
      <c r="N12" s="9">
        <f t="shared" si="2"/>
        <v>186261</v>
      </c>
      <c r="O12" s="9"/>
      <c r="P12" s="9">
        <f>+P13+P14</f>
        <v>186261</v>
      </c>
      <c r="Q12" s="33">
        <f t="shared" si="3"/>
        <v>288012</v>
      </c>
      <c r="R12" s="33">
        <f>+R13+R14</f>
        <v>13050</v>
      </c>
      <c r="S12" s="33">
        <f>+S13+S14</f>
        <v>274962</v>
      </c>
      <c r="T12" s="13"/>
      <c r="U12" s="52"/>
    </row>
    <row r="13" spans="1:21" s="29" customFormat="1" ht="21.75" customHeight="1">
      <c r="A13" s="27"/>
      <c r="B13" s="28" t="s">
        <v>37</v>
      </c>
      <c r="C13" s="9">
        <f t="shared" si="0"/>
        <v>415197</v>
      </c>
      <c r="D13" s="9">
        <f>+D25</f>
        <v>13050</v>
      </c>
      <c r="E13" s="9">
        <f>+E25</f>
        <v>402147</v>
      </c>
      <c r="F13" s="9">
        <f>+F25</f>
        <v>402147</v>
      </c>
      <c r="G13" s="9">
        <f>+H13+K13</f>
        <v>62033.13529600001</v>
      </c>
      <c r="H13" s="9"/>
      <c r="I13" s="9"/>
      <c r="J13" s="9"/>
      <c r="K13" s="9">
        <f t="shared" si="1"/>
        <v>62033.13529600001</v>
      </c>
      <c r="L13" s="9">
        <f>+L25</f>
        <v>60928.412796000004</v>
      </c>
      <c r="M13" s="9">
        <f>+M25</f>
        <v>1104.7225</v>
      </c>
      <c r="N13" s="9">
        <f t="shared" si="2"/>
        <v>174261</v>
      </c>
      <c r="O13" s="9"/>
      <c r="P13" s="9">
        <f>+P25</f>
        <v>174261</v>
      </c>
      <c r="Q13" s="33">
        <f t="shared" si="3"/>
        <v>286012</v>
      </c>
      <c r="R13" s="33">
        <f>+R25</f>
        <v>13050</v>
      </c>
      <c r="S13" s="33">
        <f>+S25</f>
        <v>272962</v>
      </c>
      <c r="T13" s="9"/>
      <c r="U13" s="31"/>
    </row>
    <row r="14" spans="1:21" s="29" customFormat="1" ht="29.25" customHeight="1">
      <c r="A14" s="27"/>
      <c r="B14" s="28" t="s">
        <v>38</v>
      </c>
      <c r="C14" s="9">
        <f t="shared" si="0"/>
        <v>39297</v>
      </c>
      <c r="D14" s="9">
        <f>+D17</f>
        <v>0</v>
      </c>
      <c r="E14" s="9">
        <f>+E17</f>
        <v>35700</v>
      </c>
      <c r="F14" s="9">
        <f>+F17</f>
        <v>39297</v>
      </c>
      <c r="G14" s="9">
        <f>+H14+K14</f>
        <v>4279.10334</v>
      </c>
      <c r="H14" s="9"/>
      <c r="I14" s="9"/>
      <c r="J14" s="9"/>
      <c r="K14" s="9">
        <f t="shared" si="1"/>
        <v>4279.10334</v>
      </c>
      <c r="L14" s="9">
        <f>+L17</f>
        <v>4156.35084</v>
      </c>
      <c r="M14" s="9">
        <f>+M17</f>
        <v>122.7525</v>
      </c>
      <c r="N14" s="9">
        <f t="shared" si="2"/>
        <v>12000</v>
      </c>
      <c r="O14" s="9"/>
      <c r="P14" s="9">
        <f>+P17</f>
        <v>12000</v>
      </c>
      <c r="Q14" s="33">
        <f t="shared" si="3"/>
        <v>2000</v>
      </c>
      <c r="R14" s="33"/>
      <c r="S14" s="33">
        <v>2000</v>
      </c>
      <c r="T14" s="9"/>
      <c r="U14" s="31"/>
    </row>
    <row r="15" spans="1:21" s="3" customFormat="1" ht="21.75" customHeight="1">
      <c r="A15" s="21">
        <v>1</v>
      </c>
      <c r="B15" s="17" t="s">
        <v>23</v>
      </c>
      <c r="C15" s="9">
        <f t="shared" si="0"/>
        <v>1271397</v>
      </c>
      <c r="D15" s="13"/>
      <c r="E15" s="13">
        <f>+E16+E17</f>
        <v>1267800</v>
      </c>
      <c r="F15" s="13">
        <f>+F16+F17</f>
        <v>1271397</v>
      </c>
      <c r="G15" s="13">
        <f aca="true" t="shared" si="4" ref="G15:G25">+H15+K15</f>
        <v>650667.6766059999</v>
      </c>
      <c r="H15" s="13"/>
      <c r="I15" s="13"/>
      <c r="J15" s="13"/>
      <c r="K15" s="13">
        <f t="shared" si="1"/>
        <v>650667.6766059999</v>
      </c>
      <c r="L15" s="13">
        <f>+L16+L17</f>
        <v>553426.4149519999</v>
      </c>
      <c r="M15" s="13">
        <f>+M16+M17</f>
        <v>97241.26165400002</v>
      </c>
      <c r="N15" s="13">
        <f t="shared" si="2"/>
        <v>679000</v>
      </c>
      <c r="O15" s="13"/>
      <c r="P15" s="13">
        <f>+P16+P17</f>
        <v>679000</v>
      </c>
      <c r="Q15" s="34">
        <f t="shared" si="3"/>
        <v>1260255</v>
      </c>
      <c r="R15" s="34">
        <f>+R16+R17</f>
        <v>0</v>
      </c>
      <c r="S15" s="34">
        <f>+S16+S17</f>
        <v>1260255</v>
      </c>
      <c r="T15" s="9"/>
      <c r="U15" s="23">
        <f>+F15/E15</f>
        <v>1.0028371982962612</v>
      </c>
    </row>
    <row r="16" spans="1:21" s="29" customFormat="1" ht="21.75" customHeight="1">
      <c r="A16" s="27"/>
      <c r="B16" s="30" t="s">
        <v>48</v>
      </c>
      <c r="C16" s="9">
        <f t="shared" si="0"/>
        <v>1232100</v>
      </c>
      <c r="D16" s="9"/>
      <c r="E16" s="9">
        <f>+E18</f>
        <v>1232100</v>
      </c>
      <c r="F16" s="9">
        <f>+F18</f>
        <v>1232100</v>
      </c>
      <c r="G16" s="9">
        <f t="shared" si="4"/>
        <v>646388.5732659999</v>
      </c>
      <c r="H16" s="9"/>
      <c r="I16" s="9"/>
      <c r="J16" s="9"/>
      <c r="K16" s="9">
        <f t="shared" si="1"/>
        <v>646388.5732659999</v>
      </c>
      <c r="L16" s="9">
        <f>+L18</f>
        <v>549270.0641119999</v>
      </c>
      <c r="M16" s="9">
        <f>+M18</f>
        <v>97118.50915400001</v>
      </c>
      <c r="N16" s="9">
        <f t="shared" si="2"/>
        <v>667000</v>
      </c>
      <c r="O16" s="9"/>
      <c r="P16" s="9">
        <f>+P18</f>
        <v>667000</v>
      </c>
      <c r="Q16" s="33">
        <f t="shared" si="3"/>
        <v>1232100</v>
      </c>
      <c r="R16" s="33">
        <f>+R18</f>
        <v>0</v>
      </c>
      <c r="S16" s="33">
        <f>+S18</f>
        <v>1232100</v>
      </c>
      <c r="T16" s="9"/>
      <c r="U16" s="31"/>
    </row>
    <row r="17" spans="1:21" s="29" customFormat="1" ht="31.5">
      <c r="A17" s="27"/>
      <c r="B17" s="30" t="s">
        <v>44</v>
      </c>
      <c r="C17" s="9">
        <f t="shared" si="0"/>
        <v>39297</v>
      </c>
      <c r="D17" s="9"/>
      <c r="E17" s="9">
        <f>+E22</f>
        <v>35700</v>
      </c>
      <c r="F17" s="9">
        <f>+F22</f>
        <v>39297</v>
      </c>
      <c r="G17" s="9">
        <f t="shared" si="4"/>
        <v>4279.10334</v>
      </c>
      <c r="H17" s="9"/>
      <c r="I17" s="9"/>
      <c r="J17" s="9"/>
      <c r="K17" s="9">
        <f t="shared" si="1"/>
        <v>4279.10334</v>
      </c>
      <c r="L17" s="9">
        <f>+L22</f>
        <v>4156.35084</v>
      </c>
      <c r="M17" s="9">
        <f>+M22</f>
        <v>122.7525</v>
      </c>
      <c r="N17" s="9">
        <f t="shared" si="2"/>
        <v>12000</v>
      </c>
      <c r="O17" s="9"/>
      <c r="P17" s="9">
        <f>+P22</f>
        <v>12000</v>
      </c>
      <c r="Q17" s="33">
        <f t="shared" si="3"/>
        <v>28155</v>
      </c>
      <c r="R17" s="33">
        <f>+R22</f>
        <v>0</v>
      </c>
      <c r="S17" s="33">
        <f>+S22</f>
        <v>28155</v>
      </c>
      <c r="T17" s="9"/>
      <c r="U17" s="31"/>
    </row>
    <row r="18" spans="1:21" s="5" customFormat="1" ht="24.75" customHeight="1">
      <c r="A18" s="22" t="s">
        <v>42</v>
      </c>
      <c r="B18" s="18" t="s">
        <v>47</v>
      </c>
      <c r="C18" s="6">
        <f t="shared" si="0"/>
        <v>1232100</v>
      </c>
      <c r="D18" s="8"/>
      <c r="E18" s="8">
        <f>+SUM(E19:E21)</f>
        <v>1232100</v>
      </c>
      <c r="F18" s="8">
        <f>+SUM(F19:F21)</f>
        <v>1232100</v>
      </c>
      <c r="G18" s="8">
        <f t="shared" si="4"/>
        <v>646388.5732659999</v>
      </c>
      <c r="H18" s="8"/>
      <c r="I18" s="8"/>
      <c r="J18" s="8"/>
      <c r="K18" s="8">
        <f>+L18+M18</f>
        <v>646388.5732659999</v>
      </c>
      <c r="L18" s="35">
        <f>+SUM(L19:L21)</f>
        <v>549270.0641119999</v>
      </c>
      <c r="M18" s="35">
        <f>+SUM(M19:M21)</f>
        <v>97118.50915400001</v>
      </c>
      <c r="N18" s="8">
        <f aca="true" t="shared" si="5" ref="N18:N31">+O18+P18</f>
        <v>667000</v>
      </c>
      <c r="O18" s="8"/>
      <c r="P18" s="8">
        <f>+SUM(P19:P21)</f>
        <v>667000</v>
      </c>
      <c r="Q18" s="35">
        <f t="shared" si="3"/>
        <v>1232100</v>
      </c>
      <c r="R18" s="35"/>
      <c r="S18" s="35">
        <f>+SUM(S19:S21)</f>
        <v>1232100</v>
      </c>
      <c r="T18" s="6"/>
      <c r="U18" s="53"/>
    </row>
    <row r="19" spans="1:21" s="5" customFormat="1" ht="24.75" customHeight="1">
      <c r="A19" s="22" t="s">
        <v>26</v>
      </c>
      <c r="B19" s="18" t="s">
        <v>39</v>
      </c>
      <c r="C19" s="6">
        <f t="shared" si="0"/>
        <v>683100</v>
      </c>
      <c r="D19" s="8"/>
      <c r="E19" s="8">
        <v>683100</v>
      </c>
      <c r="F19" s="8">
        <v>683100</v>
      </c>
      <c r="G19" s="8">
        <f t="shared" si="4"/>
        <v>369976.392805</v>
      </c>
      <c r="H19" s="8"/>
      <c r="I19" s="8"/>
      <c r="J19" s="8"/>
      <c r="K19" s="8">
        <f aca="true" t="shared" si="6" ref="K19:K31">+L19+M19</f>
        <v>369976.392805</v>
      </c>
      <c r="L19" s="8">
        <v>292160.961442</v>
      </c>
      <c r="M19" s="8">
        <v>77815.43136300001</v>
      </c>
      <c r="N19" s="8">
        <f t="shared" si="5"/>
        <v>380000</v>
      </c>
      <c r="O19" s="8"/>
      <c r="P19" s="8">
        <v>380000</v>
      </c>
      <c r="Q19" s="35">
        <f t="shared" si="3"/>
        <v>683100</v>
      </c>
      <c r="R19" s="35"/>
      <c r="S19" s="35">
        <f>+F19</f>
        <v>683100</v>
      </c>
      <c r="T19" s="26"/>
      <c r="U19" s="55">
        <f>+K19/F19</f>
        <v>0.5416138088200849</v>
      </c>
    </row>
    <row r="20" spans="1:21" s="5" customFormat="1" ht="24.75" customHeight="1">
      <c r="A20" s="22" t="s">
        <v>27</v>
      </c>
      <c r="B20" s="18" t="s">
        <v>24</v>
      </c>
      <c r="C20" s="6">
        <f t="shared" si="0"/>
        <v>13000</v>
      </c>
      <c r="D20" s="8"/>
      <c r="E20" s="8">
        <v>13000</v>
      </c>
      <c r="F20" s="8">
        <v>13000</v>
      </c>
      <c r="G20" s="8">
        <f t="shared" si="4"/>
        <v>6633.18</v>
      </c>
      <c r="H20" s="8"/>
      <c r="I20" s="8"/>
      <c r="J20" s="8"/>
      <c r="K20" s="8">
        <f t="shared" si="6"/>
        <v>6633.18</v>
      </c>
      <c r="L20" s="8">
        <v>4285.84936</v>
      </c>
      <c r="M20" s="8">
        <v>2347.3306399999997</v>
      </c>
      <c r="N20" s="8">
        <f t="shared" si="5"/>
        <v>7000</v>
      </c>
      <c r="O20" s="8"/>
      <c r="P20" s="8">
        <v>7000</v>
      </c>
      <c r="Q20" s="35">
        <f t="shared" si="3"/>
        <v>13000</v>
      </c>
      <c r="R20" s="35"/>
      <c r="S20" s="35">
        <f>+F20</f>
        <v>13000</v>
      </c>
      <c r="T20" s="26"/>
      <c r="U20" s="55">
        <f>+K20/F20</f>
        <v>0.5102446153846154</v>
      </c>
    </row>
    <row r="21" spans="1:21" s="5" customFormat="1" ht="24.75" customHeight="1">
      <c r="A21" s="22" t="s">
        <v>28</v>
      </c>
      <c r="B21" s="18" t="s">
        <v>25</v>
      </c>
      <c r="C21" s="6">
        <f t="shared" si="0"/>
        <v>536000</v>
      </c>
      <c r="D21" s="8"/>
      <c r="E21" s="8">
        <v>536000</v>
      </c>
      <c r="F21" s="8">
        <v>536000</v>
      </c>
      <c r="G21" s="8">
        <f t="shared" si="4"/>
        <v>269779.000461</v>
      </c>
      <c r="H21" s="8"/>
      <c r="I21" s="8"/>
      <c r="J21" s="8"/>
      <c r="K21" s="8">
        <f t="shared" si="6"/>
        <v>269779.000461</v>
      </c>
      <c r="L21" s="8">
        <v>252823.25331</v>
      </c>
      <c r="M21" s="8">
        <v>16955.747151000003</v>
      </c>
      <c r="N21" s="8">
        <f t="shared" si="5"/>
        <v>280000</v>
      </c>
      <c r="O21" s="8"/>
      <c r="P21" s="8">
        <v>280000</v>
      </c>
      <c r="Q21" s="35">
        <f t="shared" si="3"/>
        <v>536000</v>
      </c>
      <c r="R21" s="35"/>
      <c r="S21" s="35">
        <f>+F21</f>
        <v>536000</v>
      </c>
      <c r="T21" s="26"/>
      <c r="U21" s="55">
        <f>+K21/F21</f>
        <v>0.503319030710821</v>
      </c>
    </row>
    <row r="22" spans="1:21" s="5" customFormat="1" ht="31.5">
      <c r="A22" s="22" t="s">
        <v>43</v>
      </c>
      <c r="B22" s="18" t="s">
        <v>46</v>
      </c>
      <c r="C22" s="6">
        <f t="shared" si="0"/>
        <v>39297</v>
      </c>
      <c r="D22" s="8"/>
      <c r="E22" s="8">
        <v>35700</v>
      </c>
      <c r="F22" s="8">
        <v>39297</v>
      </c>
      <c r="G22" s="8">
        <f t="shared" si="4"/>
        <v>4279.10334</v>
      </c>
      <c r="H22" s="8"/>
      <c r="I22" s="8"/>
      <c r="J22" s="8"/>
      <c r="K22" s="8">
        <f t="shared" si="6"/>
        <v>4279.10334</v>
      </c>
      <c r="L22" s="8">
        <v>4156.35084</v>
      </c>
      <c r="M22" s="8">
        <v>122.7525</v>
      </c>
      <c r="N22" s="8">
        <f t="shared" si="5"/>
        <v>12000</v>
      </c>
      <c r="O22" s="8"/>
      <c r="P22" s="8">
        <v>12000</v>
      </c>
      <c r="Q22" s="35">
        <f t="shared" si="3"/>
        <v>28155</v>
      </c>
      <c r="R22" s="35"/>
      <c r="S22" s="35">
        <v>28155</v>
      </c>
      <c r="T22" s="26"/>
      <c r="U22" s="55">
        <f>+K22/F22</f>
        <v>0.10889134895793572</v>
      </c>
    </row>
    <row r="23" spans="1:21" s="3" customFormat="1" ht="22.5" customHeight="1">
      <c r="A23" s="21">
        <v>2</v>
      </c>
      <c r="B23" s="17" t="s">
        <v>22</v>
      </c>
      <c r="C23" s="13">
        <f t="shared" si="0"/>
        <v>2085953</v>
      </c>
      <c r="D23" s="13">
        <f>+D24+D25</f>
        <v>13050</v>
      </c>
      <c r="E23" s="13">
        <f>+E24+E25</f>
        <v>2072903</v>
      </c>
      <c r="F23" s="13">
        <f>+F24+F25</f>
        <v>2072903</v>
      </c>
      <c r="G23" s="13">
        <f t="shared" si="4"/>
        <v>510839.325362</v>
      </c>
      <c r="H23" s="13"/>
      <c r="I23" s="13"/>
      <c r="J23" s="13"/>
      <c r="K23" s="13">
        <f t="shared" si="6"/>
        <v>510839.325362</v>
      </c>
      <c r="L23" s="13">
        <f>+L24+L25</f>
        <v>235617.546448</v>
      </c>
      <c r="M23" s="13">
        <f>+M24+M25</f>
        <v>275221.77891399997</v>
      </c>
      <c r="N23" s="13">
        <f t="shared" si="5"/>
        <v>858996</v>
      </c>
      <c r="O23" s="13"/>
      <c r="P23" s="13">
        <f>+P24+P25</f>
        <v>858996</v>
      </c>
      <c r="Q23" s="34">
        <f t="shared" si="3"/>
        <v>1956768</v>
      </c>
      <c r="R23" s="34">
        <f>+R24+R25</f>
        <v>13050</v>
      </c>
      <c r="S23" s="34">
        <f>+S24+S25</f>
        <v>1943718</v>
      </c>
      <c r="T23" s="13"/>
      <c r="U23" s="52"/>
    </row>
    <row r="24" spans="1:21" s="29" customFormat="1" ht="22.5" customHeight="1">
      <c r="A24" s="27"/>
      <c r="B24" s="30" t="s">
        <v>20</v>
      </c>
      <c r="C24" s="9">
        <f t="shared" si="0"/>
        <v>1670756</v>
      </c>
      <c r="D24" s="9">
        <f>+SUM(D26)</f>
        <v>0</v>
      </c>
      <c r="E24" s="9">
        <f>+SUM(E26,E28)</f>
        <v>1670756</v>
      </c>
      <c r="F24" s="9">
        <f>+SUM(F26,F28)</f>
        <v>1670756</v>
      </c>
      <c r="G24" s="9">
        <f t="shared" si="4"/>
        <v>448806.190066</v>
      </c>
      <c r="H24" s="9"/>
      <c r="I24" s="9"/>
      <c r="J24" s="9"/>
      <c r="K24" s="9">
        <f t="shared" si="6"/>
        <v>448806.190066</v>
      </c>
      <c r="L24" s="9">
        <f>+SUM(L26,L28)</f>
        <v>174689.13365200002</v>
      </c>
      <c r="M24" s="9">
        <f>+SUM(M26,M28)</f>
        <v>274117.056414</v>
      </c>
      <c r="N24" s="9">
        <f t="shared" si="5"/>
        <v>684735</v>
      </c>
      <c r="O24" s="9"/>
      <c r="P24" s="9">
        <f>+SUM(P26,P28)</f>
        <v>684735</v>
      </c>
      <c r="Q24" s="33">
        <f t="shared" si="3"/>
        <v>1670756</v>
      </c>
      <c r="R24" s="9">
        <f>+SUM(R26,R28)</f>
        <v>0</v>
      </c>
      <c r="S24" s="9">
        <f>+SUM(S26,S28)</f>
        <v>1670756</v>
      </c>
      <c r="T24" s="9"/>
      <c r="U24" s="31"/>
    </row>
    <row r="25" spans="1:21" s="29" customFormat="1" ht="22.5" customHeight="1">
      <c r="A25" s="27"/>
      <c r="B25" s="30" t="s">
        <v>41</v>
      </c>
      <c r="C25" s="9">
        <f t="shared" si="0"/>
        <v>415197</v>
      </c>
      <c r="D25" s="9">
        <f>+D27</f>
        <v>13050</v>
      </c>
      <c r="E25" s="9">
        <f>+E27</f>
        <v>402147</v>
      </c>
      <c r="F25" s="9">
        <f>+F27</f>
        <v>402147</v>
      </c>
      <c r="G25" s="9">
        <f t="shared" si="4"/>
        <v>62033.13529600001</v>
      </c>
      <c r="H25" s="9"/>
      <c r="I25" s="9"/>
      <c r="J25" s="9"/>
      <c r="K25" s="9">
        <f t="shared" si="6"/>
        <v>62033.13529600001</v>
      </c>
      <c r="L25" s="9">
        <f>+L27</f>
        <v>60928.412796000004</v>
      </c>
      <c r="M25" s="9">
        <f>+M27</f>
        <v>1104.7225</v>
      </c>
      <c r="N25" s="9">
        <f t="shared" si="5"/>
        <v>174261</v>
      </c>
      <c r="O25" s="9"/>
      <c r="P25" s="9">
        <f>+P27</f>
        <v>174261</v>
      </c>
      <c r="Q25" s="33">
        <f t="shared" si="3"/>
        <v>286012</v>
      </c>
      <c r="R25" s="33">
        <f>+R27</f>
        <v>13050</v>
      </c>
      <c r="S25" s="33">
        <f>+S27</f>
        <v>272962</v>
      </c>
      <c r="T25" s="9"/>
      <c r="U25" s="31"/>
    </row>
    <row r="26" spans="1:21" s="5" customFormat="1" ht="20.25" customHeight="1">
      <c r="A26" s="22" t="s">
        <v>26</v>
      </c>
      <c r="B26" s="18" t="s">
        <v>45</v>
      </c>
      <c r="C26" s="6">
        <f t="shared" si="0"/>
        <v>828428</v>
      </c>
      <c r="D26" s="8"/>
      <c r="E26" s="8">
        <v>828428</v>
      </c>
      <c r="F26" s="8">
        <v>828428</v>
      </c>
      <c r="G26" s="8">
        <f>+H26+K26</f>
        <v>411766.190066</v>
      </c>
      <c r="H26" s="8"/>
      <c r="I26" s="8"/>
      <c r="J26" s="8"/>
      <c r="K26" s="8">
        <f t="shared" si="6"/>
        <v>411766.190066</v>
      </c>
      <c r="L26" s="8">
        <v>141139.13365200002</v>
      </c>
      <c r="M26" s="8">
        <v>270627.056414</v>
      </c>
      <c r="N26" s="8">
        <f t="shared" si="5"/>
        <v>584735</v>
      </c>
      <c r="O26" s="8"/>
      <c r="P26" s="8">
        <v>584735</v>
      </c>
      <c r="Q26" s="35">
        <f t="shared" si="3"/>
        <v>828428</v>
      </c>
      <c r="R26" s="35"/>
      <c r="S26" s="35">
        <f>+F26</f>
        <v>828428</v>
      </c>
      <c r="T26" s="25"/>
      <c r="U26" s="55">
        <f aca="true" t="shared" si="7" ref="U26:U31">+K26/F26</f>
        <v>0.49704523515139515</v>
      </c>
    </row>
    <row r="27" spans="1:21" s="5" customFormat="1" ht="20.25" customHeight="1">
      <c r="A27" s="22" t="s">
        <v>27</v>
      </c>
      <c r="B27" s="18" t="s">
        <v>40</v>
      </c>
      <c r="C27" s="6">
        <f t="shared" si="0"/>
        <v>415197</v>
      </c>
      <c r="D27" s="8">
        <v>13050</v>
      </c>
      <c r="E27" s="8">
        <v>402147</v>
      </c>
      <c r="F27" s="8">
        <v>402147</v>
      </c>
      <c r="G27" s="8">
        <f>+H27+K27</f>
        <v>62033.13529600001</v>
      </c>
      <c r="H27" s="8"/>
      <c r="I27" s="8"/>
      <c r="J27" s="8"/>
      <c r="K27" s="8">
        <f t="shared" si="6"/>
        <v>62033.13529600001</v>
      </c>
      <c r="L27" s="8">
        <v>60928.412796000004</v>
      </c>
      <c r="M27" s="8">
        <v>1104.7225</v>
      </c>
      <c r="N27" s="8">
        <f t="shared" si="5"/>
        <v>174261</v>
      </c>
      <c r="O27" s="8"/>
      <c r="P27" s="8">
        <v>174261</v>
      </c>
      <c r="Q27" s="35">
        <f t="shared" si="3"/>
        <v>286012</v>
      </c>
      <c r="R27" s="35">
        <v>13050</v>
      </c>
      <c r="S27" s="35">
        <v>272962</v>
      </c>
      <c r="T27" s="8"/>
      <c r="U27" s="55">
        <f t="shared" si="7"/>
        <v>0.1542548751973781</v>
      </c>
    </row>
    <row r="28" spans="1:21" s="5" customFormat="1" ht="17.25" customHeight="1">
      <c r="A28" s="36" t="s">
        <v>28</v>
      </c>
      <c r="B28" s="37" t="s">
        <v>50</v>
      </c>
      <c r="C28" s="6">
        <f t="shared" si="0"/>
        <v>842328</v>
      </c>
      <c r="D28" s="8"/>
      <c r="E28" s="8">
        <f>+SUM(E29:E31)</f>
        <v>842328</v>
      </c>
      <c r="F28" s="8">
        <f>+SUM(F29:F31)</f>
        <v>842328</v>
      </c>
      <c r="G28" s="8"/>
      <c r="H28" s="8"/>
      <c r="I28" s="8"/>
      <c r="J28" s="8"/>
      <c r="K28" s="8">
        <f t="shared" si="6"/>
        <v>37040</v>
      </c>
      <c r="L28" s="8">
        <f>+SUM(L29:L31)</f>
        <v>33550</v>
      </c>
      <c r="M28" s="8">
        <f>+SUM(M29:M31)</f>
        <v>3490</v>
      </c>
      <c r="N28" s="8">
        <f t="shared" si="5"/>
        <v>100000</v>
      </c>
      <c r="O28" s="8"/>
      <c r="P28" s="8">
        <f>+SUM(P29:P31)</f>
        <v>100000</v>
      </c>
      <c r="Q28" s="35">
        <f t="shared" si="3"/>
        <v>842328</v>
      </c>
      <c r="R28" s="8"/>
      <c r="S28" s="8">
        <f>+SUM(S29:S31)</f>
        <v>842328</v>
      </c>
      <c r="T28" s="8"/>
      <c r="U28" s="55">
        <f t="shared" si="7"/>
        <v>0.04397336904388789</v>
      </c>
    </row>
    <row r="29" spans="1:22" s="7" customFormat="1" ht="47.25">
      <c r="A29" s="39" t="s">
        <v>51</v>
      </c>
      <c r="B29" s="40" t="s">
        <v>54</v>
      </c>
      <c r="C29" s="6">
        <f t="shared" si="0"/>
        <v>410841</v>
      </c>
      <c r="D29" s="6"/>
      <c r="E29" s="6">
        <v>410841</v>
      </c>
      <c r="F29" s="6">
        <v>410841</v>
      </c>
      <c r="G29" s="6"/>
      <c r="H29" s="6"/>
      <c r="I29" s="6"/>
      <c r="J29" s="6"/>
      <c r="K29" s="6">
        <f t="shared" si="6"/>
        <v>8000</v>
      </c>
      <c r="L29" s="6">
        <v>8000</v>
      </c>
      <c r="M29" s="6"/>
      <c r="N29" s="8">
        <f t="shared" si="5"/>
        <v>35000</v>
      </c>
      <c r="O29" s="6"/>
      <c r="P29" s="6">
        <v>35000</v>
      </c>
      <c r="Q29" s="41">
        <f t="shared" si="3"/>
        <v>410841</v>
      </c>
      <c r="R29" s="41"/>
      <c r="S29" s="6">
        <f>+F29</f>
        <v>410841</v>
      </c>
      <c r="T29" s="6"/>
      <c r="U29" s="55">
        <f t="shared" si="7"/>
        <v>0.019472253256125848</v>
      </c>
      <c r="V29" s="42"/>
    </row>
    <row r="30" spans="1:22" s="7" customFormat="1" ht="20.25" customHeight="1">
      <c r="A30" s="39" t="s">
        <v>52</v>
      </c>
      <c r="B30" s="40" t="s">
        <v>55</v>
      </c>
      <c r="C30" s="6">
        <f t="shared" si="0"/>
        <v>156977</v>
      </c>
      <c r="D30" s="6"/>
      <c r="E30" s="6">
        <v>156977</v>
      </c>
      <c r="F30" s="6">
        <v>156977</v>
      </c>
      <c r="G30" s="6"/>
      <c r="H30" s="6"/>
      <c r="I30" s="6"/>
      <c r="J30" s="6"/>
      <c r="K30" s="6">
        <f t="shared" si="6"/>
        <v>14440</v>
      </c>
      <c r="L30" s="6">
        <v>10950</v>
      </c>
      <c r="M30" s="6">
        <v>3490</v>
      </c>
      <c r="N30" s="8">
        <f t="shared" si="5"/>
        <v>25000</v>
      </c>
      <c r="O30" s="6"/>
      <c r="P30" s="6">
        <v>25000</v>
      </c>
      <c r="Q30" s="41">
        <f t="shared" si="3"/>
        <v>156977</v>
      </c>
      <c r="R30" s="41"/>
      <c r="S30" s="6">
        <f>+F30</f>
        <v>156977</v>
      </c>
      <c r="T30" s="6"/>
      <c r="U30" s="55">
        <f t="shared" si="7"/>
        <v>0.09198799824178064</v>
      </c>
      <c r="V30" s="42"/>
    </row>
    <row r="31" spans="1:22" s="7" customFormat="1" ht="20.25" customHeight="1">
      <c r="A31" s="64" t="s">
        <v>53</v>
      </c>
      <c r="B31" s="65" t="s">
        <v>56</v>
      </c>
      <c r="C31" s="66">
        <f t="shared" si="0"/>
        <v>274510</v>
      </c>
      <c r="D31" s="66"/>
      <c r="E31" s="66">
        <v>274510</v>
      </c>
      <c r="F31" s="66">
        <v>274510</v>
      </c>
      <c r="G31" s="66"/>
      <c r="H31" s="66"/>
      <c r="I31" s="66"/>
      <c r="J31" s="66"/>
      <c r="K31" s="66">
        <f t="shared" si="6"/>
        <v>14600</v>
      </c>
      <c r="L31" s="66">
        <v>14600</v>
      </c>
      <c r="M31" s="66"/>
      <c r="N31" s="67">
        <f t="shared" si="5"/>
        <v>40000</v>
      </c>
      <c r="O31" s="66"/>
      <c r="P31" s="66">
        <v>40000</v>
      </c>
      <c r="Q31" s="68">
        <f t="shared" si="3"/>
        <v>274510</v>
      </c>
      <c r="R31" s="68"/>
      <c r="S31" s="66">
        <f>+F31</f>
        <v>274510</v>
      </c>
      <c r="T31" s="66"/>
      <c r="U31" s="55">
        <f t="shared" si="7"/>
        <v>0.053185676295945505</v>
      </c>
      <c r="V31" s="42"/>
    </row>
    <row r="32" spans="2:21" ht="18" customHeight="1">
      <c r="B32" s="72" t="s">
        <v>49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47"/>
    </row>
    <row r="33" spans="2:21" ht="18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46"/>
    </row>
    <row r="34" spans="2:19" ht="15.75">
      <c r="B34" s="10"/>
      <c r="G34" s="70"/>
      <c r="H34" s="70"/>
      <c r="I34" s="70"/>
      <c r="N34" s="70"/>
      <c r="O34" s="71"/>
      <c r="P34" s="71"/>
      <c r="Q34" s="11"/>
      <c r="R34" s="11"/>
      <c r="S34" s="11"/>
    </row>
    <row r="35" spans="2:19" ht="15.75" hidden="1">
      <c r="B35" s="11" t="s">
        <v>31</v>
      </c>
      <c r="G35" s="70" t="s">
        <v>31</v>
      </c>
      <c r="H35" s="70"/>
      <c r="I35" s="70"/>
      <c r="N35" s="71" t="s">
        <v>31</v>
      </c>
      <c r="O35" s="71"/>
      <c r="P35" s="71"/>
      <c r="Q35" s="11"/>
      <c r="R35" s="11"/>
      <c r="S35" s="11"/>
    </row>
    <row r="36" spans="2:19" ht="15.75" hidden="1">
      <c r="B36" s="12" t="s">
        <v>32</v>
      </c>
      <c r="G36" s="70" t="s">
        <v>32</v>
      </c>
      <c r="H36" s="70"/>
      <c r="I36" s="70"/>
      <c r="N36" s="71" t="s">
        <v>32</v>
      </c>
      <c r="O36" s="71"/>
      <c r="P36" s="71"/>
      <c r="Q36" s="11"/>
      <c r="R36" s="11"/>
      <c r="S36" s="11"/>
    </row>
    <row r="37" spans="2:19" ht="15.75" hidden="1">
      <c r="B37" s="12"/>
      <c r="G37" s="19"/>
      <c r="H37" s="19"/>
      <c r="I37" s="19"/>
      <c r="N37" s="11"/>
      <c r="O37" s="11"/>
      <c r="P37" s="11"/>
      <c r="Q37" s="11"/>
      <c r="R37" s="11"/>
      <c r="S37" s="11"/>
    </row>
    <row r="38" ht="15.75" hidden="1">
      <c r="B38" s="2"/>
    </row>
    <row r="39" ht="15.75" hidden="1"/>
    <row r="40" ht="15.75" hidden="1"/>
    <row r="41" ht="15.75" hidden="1"/>
    <row r="42" spans="2:19" ht="15.75" hidden="1">
      <c r="B42" s="11" t="s">
        <v>33</v>
      </c>
      <c r="G42" s="70" t="s">
        <v>35</v>
      </c>
      <c r="H42" s="70"/>
      <c r="I42" s="70"/>
      <c r="N42" s="71" t="s">
        <v>34</v>
      </c>
      <c r="O42" s="71"/>
      <c r="P42" s="71"/>
      <c r="Q42" s="11"/>
      <c r="R42" s="11"/>
      <c r="S42" s="11"/>
    </row>
    <row r="47" spans="2:19" ht="15.75">
      <c r="B47" s="20"/>
      <c r="G47" s="69"/>
      <c r="H47" s="69"/>
      <c r="I47" s="69"/>
      <c r="N47" s="69"/>
      <c r="O47" s="69"/>
      <c r="P47" s="69"/>
      <c r="Q47" s="32"/>
      <c r="R47" s="32"/>
      <c r="S47" s="32"/>
    </row>
  </sheetData>
  <sheetProtection/>
  <mergeCells count="46">
    <mergeCell ref="V7:W7"/>
    <mergeCell ref="X7:Y7"/>
    <mergeCell ref="Z7:AA7"/>
    <mergeCell ref="N5:P5"/>
    <mergeCell ref="C5:F5"/>
    <mergeCell ref="D6:D8"/>
    <mergeCell ref="E7:E8"/>
    <mergeCell ref="F7:F8"/>
    <mergeCell ref="L7:M7"/>
    <mergeCell ref="O6:P6"/>
    <mergeCell ref="T5:T8"/>
    <mergeCell ref="K6:M6"/>
    <mergeCell ref="Q5:S5"/>
    <mergeCell ref="R6:S6"/>
    <mergeCell ref="R7:R8"/>
    <mergeCell ref="S7:S8"/>
    <mergeCell ref="L1:T1"/>
    <mergeCell ref="G5:M5"/>
    <mergeCell ref="A2:T2"/>
    <mergeCell ref="A3:T3"/>
    <mergeCell ref="M4:T4"/>
    <mergeCell ref="A5:A8"/>
    <mergeCell ref="B5:B8"/>
    <mergeCell ref="P7:P8"/>
    <mergeCell ref="K7:K8"/>
    <mergeCell ref="N6:N8"/>
    <mergeCell ref="G36:I36"/>
    <mergeCell ref="G35:I35"/>
    <mergeCell ref="C6:C8"/>
    <mergeCell ref="H7:H8"/>
    <mergeCell ref="I7:J7"/>
    <mergeCell ref="G34:I34"/>
    <mergeCell ref="B33:T33"/>
    <mergeCell ref="H6:J6"/>
    <mergeCell ref="Q6:Q8"/>
    <mergeCell ref="O7:O8"/>
    <mergeCell ref="N47:P47"/>
    <mergeCell ref="N34:P34"/>
    <mergeCell ref="B32:T32"/>
    <mergeCell ref="G6:G8"/>
    <mergeCell ref="E6:F6"/>
    <mergeCell ref="G47:I47"/>
    <mergeCell ref="G42:I42"/>
    <mergeCell ref="N35:P35"/>
    <mergeCell ref="N36:P36"/>
    <mergeCell ref="N42:P42"/>
  </mergeCells>
  <printOptions horizontalCentered="1"/>
  <pageMargins left="0.43" right="0.4" top="0.590551181102362" bottom="0.590551181102362" header="0" footer="0"/>
  <pageSetup horizontalDpi="600" verticalDpi="600" orientation="landscape" paperSize="9" scale="6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LS11</dc:creator>
  <cp:keywords/>
  <dc:description/>
  <cp:lastModifiedBy>ADMIN</cp:lastModifiedBy>
  <cp:lastPrinted>2022-09-13T04:23:55Z</cp:lastPrinted>
  <dcterms:created xsi:type="dcterms:W3CDTF">2017-10-16T03:04:43Z</dcterms:created>
  <dcterms:modified xsi:type="dcterms:W3CDTF">2022-09-15T08:13:44Z</dcterms:modified>
  <cp:category/>
  <cp:version/>
  <cp:contentType/>
  <cp:contentStatus/>
</cp:coreProperties>
</file>